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Id="1" state="visible" r:id="rId1"/>
    <sheet name="Instructions" sheetId="2" state="visible" r:id="rId2"/>
    <sheet name="Inputs" sheetId="3" state="visible" r:id="rId3"/>
    <sheet name="WACC" sheetId="4" state="visible" r:id="rId4"/>
    <sheet name="FCF Projection" sheetId="5" state="visible" r:id="rId5"/>
    <sheet name="Output - Valuation" sheetId="6" state="visible" r:id="rId6"/>
    <sheet name="Sensitivity" sheetId="7" state="visible" r:id="rId7"/>
    <sheet name="Methodology &amp; Assumptions" sheetId="8" state="visible" r:id="rId8"/>
  </sheets>
  <definedNames>
    <definedName name="_xlnm.Print_Area" localSheetId="0">'Cover'!$A$1:$G$25</definedName>
    <definedName name="_xlnm.Print_Area" localSheetId="1">'Instructions'!$A$1:$F$20</definedName>
    <definedName name="_xlnm.Print_Area" localSheetId="2">'Inputs'!$A$1:$H$35</definedName>
    <definedName name="_xlnm.Print_Area" localSheetId="3">'WACC'!$A$1:$D$24</definedName>
    <definedName name="_xlnm.Print_Area" localSheetId="4">'FCF Projection'!$A$1:$H$22</definedName>
    <definedName name="_xlnm.Print_Area" localSheetId="5">'Output - Valuation'!$A$1:$F$48</definedName>
    <definedName name="_xlnm.Print_Area" localSheetId="6">'Sensitivity'!$A$1:$J$18</definedName>
    <definedName name="_xlnm.Print_Area" localSheetId="7">'Methodology &amp; Assumptions'!$A$1:$C$31</definedName>
  </definedNames>
  <calcPr calcId="124519" fullCalcOnLoad="1"/>
</workbook>
</file>

<file path=xl/styles.xml><?xml version="1.0" encoding="utf-8"?>
<styleSheet xmlns="http://schemas.openxmlformats.org/spreadsheetml/2006/main">
  <numFmts count="6">
    <numFmt numFmtId="164" formatCode="DD/MM/YYYY"/>
    <numFmt numFmtId="165" formatCode="&quot;€&quot;#,##0"/>
    <numFmt numFmtId="166" formatCode="0.0%"/>
    <numFmt numFmtId="167" formatCode="0.000"/>
    <numFmt numFmtId="168" formatCode="&quot;€&quot;#,##0.0&quot;m&quot;"/>
    <numFmt numFmtId="169" formatCode="0.0&quot;x&quot;"/>
  </numFmts>
  <fonts count="16">
    <font>
      <name val="Segoe UI"/>
      <family val="2"/>
      <sz val="10"/>
    </font>
    <font>
      <name val="Segoe UI"/>
      <b val="1"/>
      <color rgb="FF1F3864"/>
      <sz val="16"/>
    </font>
    <font>
      <name val="Segoe UI"/>
      <i val="1"/>
      <color rgb="FF595959"/>
      <sz val="11"/>
    </font>
    <font>
      <name val="Segoe UI"/>
      <b val="1"/>
      <color rgb="FF0E7490"/>
      <sz val="12"/>
    </font>
    <font>
      <name val="Segoe UI"/>
      <color rgb="FF000000"/>
      <sz val="10"/>
    </font>
    <font>
      <name val="Segoe UI"/>
      <color rgb="FF595959"/>
      <sz val="9"/>
    </font>
    <font>
      <name val="Segoe UI"/>
      <color rgb="FFFFFFFF"/>
      <sz val="9"/>
    </font>
    <font>
      <name val="Segoe UI"/>
      <b val="1"/>
      <color rgb="FFFFFFFF"/>
      <sz val="18"/>
    </font>
    <font>
      <name val="Segoe UI"/>
      <b val="1"/>
      <color rgb="FF1F3864"/>
      <sz val="12"/>
    </font>
    <font>
      <name val="Segoe UI"/>
      <color rgb="FF000000"/>
      <sz val="11"/>
    </font>
    <font>
      <name val="Segoe UI"/>
      <b val="1"/>
      <color rgb="FF0E7490"/>
      <sz val="10"/>
    </font>
    <font>
      <name val="Segoe UI"/>
      <b val="1"/>
      <color rgb="FF000000"/>
      <sz val="11"/>
    </font>
    <font>
      <name val="Segoe UI"/>
      <i val="1"/>
      <color rgb="FF595959"/>
      <sz val="10"/>
    </font>
    <font>
      <name val="Segoe UI"/>
      <b val="1"/>
      <color rgb="FFFFFFFF"/>
      <sz val="11"/>
    </font>
    <font>
      <name val="Segoe UI"/>
      <b val="1"/>
      <color rgb="FF0E7490"/>
      <sz val="15"/>
    </font>
    <font>
      <name val="Segoe UI"/>
      <b val="1"/>
      <color rgb="FFFFFFFF"/>
      <sz val="12"/>
    </font>
  </fonts>
  <fills count="8">
    <fill>
      <patternFill/>
    </fill>
    <fill>
      <patternFill patternType="gray125"/>
    </fill>
    <fill>
      <patternFill patternType="solid">
        <fgColor rgb="FF0E7490"/>
      </patternFill>
    </fill>
    <fill>
      <patternFill patternType="solid">
        <fgColor rgb="FFE6F2F6"/>
      </patternFill>
    </fill>
    <fill>
      <patternFill patternType="solid">
        <fgColor rgb="FFF2F2F2"/>
      </patternFill>
    </fill>
    <fill>
      <patternFill patternType="solid">
        <fgColor rgb="FF1F3864"/>
      </patternFill>
    </fill>
    <fill>
      <patternFill patternType="solid">
        <fgColor rgb="FFE8EDF5"/>
      </patternFill>
    </fill>
    <fill>
      <patternFill patternType="solid">
        <fgColor rgb="FFFFF2CC"/>
      </patternFill>
    </fill>
  </fills>
  <borders count="3">
    <border>
      <left/>
      <right/>
      <top/>
      <bottom/>
      <diagonal/>
    </border>
    <border>
      <left style="thin">
        <color rgb="FF1F3864"/>
      </left>
      <right style="thin">
        <color rgb="FF1F3864"/>
      </right>
      <top style="thin">
        <color rgb="FF1F3864"/>
      </top>
      <bottom style="thin">
        <color rgb="FF1F3864"/>
      </bottom>
    </border>
    <border>
      <left style="thin">
        <color rgb="FFBFBFBF"/>
      </left>
      <right style="thin">
        <color rgb="FFBFBFBF"/>
      </right>
      <top style="thin">
        <color rgb="FFBFBFBF"/>
      </top>
      <bottom style="thin">
        <color rgb="FFBFBFBF"/>
      </bottom>
    </border>
  </borders>
  <cellStyleXfs count="1">
    <xf numFmtId="0" fontId="0" fillId="0" borderId="0"/>
  </cellStyleXfs>
  <cellXfs count="47">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wrapText="1"/>
    </xf>
    <xf numFmtId="0" fontId="3" fillId="0" borderId="0" applyAlignment="1" pivotButton="0" quotePrefix="0" xfId="0">
      <alignment horizontal="center" vertical="center"/>
    </xf>
    <xf numFmtId="0" fontId="0" fillId="2" borderId="0" pivotButton="0" quotePrefix="0" xfId="0"/>
    <xf numFmtId="0" fontId="4" fillId="3" borderId="1" applyAlignment="1" pivotButton="0" quotePrefix="0" xfId="0">
      <alignment horizontal="center" vertical="center" wrapText="1"/>
    </xf>
    <xf numFmtId="0" fontId="5" fillId="4" borderId="2" applyAlignment="1" pivotButton="0" quotePrefix="0" xfId="0">
      <alignment horizontal="center" vertical="center" wrapText="1"/>
    </xf>
    <xf numFmtId="0" fontId="6" fillId="2" borderId="0" applyAlignment="1" pivotButton="0" quotePrefix="0" xfId="0">
      <alignment horizontal="center" vertical="center"/>
    </xf>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7" fillId="5" borderId="1" applyAlignment="1" pivotButton="0" quotePrefix="0" xfId="0">
      <alignment horizontal="center" vertical="center"/>
    </xf>
    <xf numFmtId="0" fontId="8" fillId="0" borderId="0" applyAlignment="1" pivotButton="0" quotePrefix="0" xfId="0">
      <alignment horizontal="left" vertical="center"/>
    </xf>
    <xf numFmtId="0" fontId="9" fillId="0" borderId="0" applyAlignment="1" pivotButton="0" quotePrefix="0" xfId="0">
      <alignment horizontal="left" vertical="top" wrapText="1"/>
    </xf>
    <xf numFmtId="0" fontId="5" fillId="0" borderId="0" applyAlignment="1" pivotButton="0" quotePrefix="0" xfId="0">
      <alignment horizontal="center" vertical="center"/>
    </xf>
    <xf numFmtId="0" fontId="10" fillId="3" borderId="1" applyAlignment="1" pivotButton="0" quotePrefix="0" xfId="0">
      <alignment horizontal="left" vertical="top" wrapText="1"/>
    </xf>
    <xf numFmtId="0" fontId="8" fillId="6" borderId="0" applyAlignment="1" pivotButton="0" quotePrefix="0" xfId="0">
      <alignment horizontal="left" vertical="center"/>
    </xf>
    <xf numFmtId="0" fontId="11" fillId="0" borderId="0" applyAlignment="1" pivotButton="0" quotePrefix="0" xfId="0">
      <alignment horizontal="left" vertical="center"/>
    </xf>
    <xf numFmtId="0" fontId="9" fillId="7" borderId="1" applyAlignment="1" applyProtection="1" pivotButton="0" quotePrefix="0" xfId="0">
      <alignment horizontal="left" vertical="center"/>
      <protection locked="0" hidden="0"/>
    </xf>
    <xf numFmtId="164" fontId="9" fillId="7" borderId="1" applyAlignment="1" applyProtection="1" pivotButton="0" quotePrefix="0" xfId="0">
      <alignment horizontal="center" vertical="center"/>
      <protection locked="0" hidden="0"/>
    </xf>
    <xf numFmtId="0" fontId="12" fillId="0" borderId="0" applyAlignment="1" pivotButton="0" quotePrefix="0" xfId="0">
      <alignment horizontal="left" vertical="center"/>
    </xf>
    <xf numFmtId="165" fontId="9" fillId="7" borderId="1" applyAlignment="1" applyProtection="1" pivotButton="0" quotePrefix="0" xfId="0">
      <alignment horizontal="right" vertical="center"/>
      <protection locked="0" hidden="0"/>
    </xf>
    <xf numFmtId="0" fontId="13" fillId="5" borderId="1" applyAlignment="1" pivotButton="0" quotePrefix="0" xfId="0">
      <alignment horizontal="center" vertical="center"/>
    </xf>
    <xf numFmtId="0" fontId="9" fillId="0" borderId="0" applyAlignment="1" pivotButton="0" quotePrefix="0" xfId="0">
      <alignment horizontal="left" vertical="center"/>
    </xf>
    <xf numFmtId="166" fontId="9" fillId="7" borderId="1" applyAlignment="1" applyProtection="1" pivotButton="0" quotePrefix="0" xfId="0">
      <alignment horizontal="right" vertical="center"/>
      <protection locked="0" hidden="0"/>
    </xf>
    <xf numFmtId="0" fontId="5" fillId="4" borderId="2" applyAlignment="1" pivotButton="0" quotePrefix="0" xfId="0">
      <alignment horizontal="left" vertical="top" wrapText="1"/>
    </xf>
    <xf numFmtId="2" fontId="9" fillId="7" borderId="1" applyAlignment="1" applyProtection="1" pivotButton="0" quotePrefix="0" xfId="0">
      <alignment horizontal="right" vertical="center"/>
      <protection locked="0" hidden="0"/>
    </xf>
    <xf numFmtId="0" fontId="3" fillId="0" borderId="0" applyAlignment="1" pivotButton="0" quotePrefix="0" xfId="0">
      <alignment horizontal="left" vertical="center"/>
    </xf>
    <xf numFmtId="10" fontId="3" fillId="3" borderId="1" applyAlignment="1" pivotButton="0" quotePrefix="0" xfId="0">
      <alignment horizontal="right" vertical="center"/>
    </xf>
    <xf numFmtId="166" fontId="9" fillId="4" borderId="0" applyAlignment="1" pivotButton="0" quotePrefix="0" xfId="0">
      <alignment horizontal="right" vertical="center"/>
    </xf>
    <xf numFmtId="10" fontId="9" fillId="4" borderId="0" applyAlignment="1" pivotButton="0" quotePrefix="0" xfId="0">
      <alignment horizontal="right" vertical="center"/>
    </xf>
    <xf numFmtId="10" fontId="14" fillId="3" borderId="1" applyAlignment="1" pivotButton="0" quotePrefix="0" xfId="0">
      <alignment horizontal="right" vertical="center"/>
    </xf>
    <xf numFmtId="0" fontId="13" fillId="5" borderId="1" applyAlignment="1" pivotButton="0" quotePrefix="0" xfId="0">
      <alignment horizontal="left" vertical="center"/>
    </xf>
    <xf numFmtId="165" fontId="9" fillId="4" borderId="0" applyAlignment="1" pivotButton="0" quotePrefix="0" xfId="0">
      <alignment horizontal="right" vertical="center"/>
    </xf>
    <xf numFmtId="166" fontId="5" fillId="4" borderId="0" applyAlignment="1" pivotButton="0" quotePrefix="0" xfId="0">
      <alignment horizontal="right" vertical="center"/>
    </xf>
    <xf numFmtId="165" fontId="11" fillId="4" borderId="0" applyAlignment="1" pivotButton="0" quotePrefix="0" xfId="0">
      <alignment horizontal="right" vertical="center"/>
    </xf>
    <xf numFmtId="165" fontId="11" fillId="0" borderId="2" applyAlignment="1" pivotButton="0" quotePrefix="0" xfId="0">
      <alignment horizontal="right" vertical="center"/>
    </xf>
    <xf numFmtId="167" fontId="9" fillId="4" borderId="0" applyAlignment="1" pivotButton="0" quotePrefix="0" xfId="0">
      <alignment horizontal="right" vertical="center"/>
    </xf>
    <xf numFmtId="165" fontId="14" fillId="3" borderId="1" applyAlignment="1" pivotButton="0" quotePrefix="0" xfId="0">
      <alignment horizontal="center" vertical="center"/>
    </xf>
    <xf numFmtId="165" fontId="3" fillId="3" borderId="1" applyAlignment="1" pivotButton="0" quotePrefix="0" xfId="0">
      <alignment horizontal="right" vertical="center"/>
    </xf>
    <xf numFmtId="0" fontId="15" fillId="2" borderId="0" applyAlignment="1" pivotButton="0" quotePrefix="0" xfId="0">
      <alignment horizontal="center" vertical="center"/>
    </xf>
    <xf numFmtId="168" fontId="14" fillId="3" borderId="1" applyAlignment="1" pivotButton="0" quotePrefix="0" xfId="0">
      <alignment horizontal="center" vertical="center"/>
    </xf>
    <xf numFmtId="169" fontId="9" fillId="4" borderId="0" applyAlignment="1" pivotButton="0" quotePrefix="0" xfId="0">
      <alignment horizontal="right" vertical="center"/>
    </xf>
    <xf numFmtId="0" fontId="12" fillId="0" borderId="0" applyAlignment="1" pivotButton="0" quotePrefix="0" xfId="0">
      <alignment horizontal="left" vertical="top" wrapText="1"/>
    </xf>
    <xf numFmtId="0" fontId="13" fillId="5" borderId="1" applyAlignment="1" pivotButton="0" quotePrefix="0" xfId="0">
      <alignment horizontal="center" vertical="center" wrapText="1"/>
    </xf>
    <xf numFmtId="10" fontId="13" fillId="5" borderId="1" applyAlignment="1" pivotButton="0" quotePrefix="0" xfId="0">
      <alignment horizontal="center" vertical="center"/>
    </xf>
    <xf numFmtId="165" fontId="9" fillId="0" borderId="2" applyAlignment="1" pivotButton="0" quotePrefix="0" xfId="0">
      <alignment horizontal="center" vertical="center"/>
    </xf>
    <xf numFmtId="0" fontId="1"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harts/chart1.xml><?xml version="1.0" encoding="utf-8"?>
<chartSpace xmlns:a="http://schemas.openxmlformats.org/drawingml/2006/main" xmlns="http://schemas.openxmlformats.org/drawingml/2006/chart">
  <style val="10"/>
  <chart>
    <title>
      <tx>
        <rich>
          <a:bodyPr/>
          <a:p>
            <a:pPr>
              <a:defRPr/>
            </a:pPr>
            <a:r>
              <a:t>Contribution to enterprise value</a:t>
            </a:r>
          </a:p>
        </rich>
      </tx>
    </title>
    <plotArea>
      <barChart>
        <barDir val="bar"/>
        <grouping val="clustered"/>
        <ser>
          <idx val="0"/>
          <order val="0"/>
          <spPr>
            <a:solidFill>
              <a:srgbClr val="0E7490"/>
            </a:solidFill>
            <a:ln>
              <a:prstDash val="solid"/>
            </a:ln>
          </spPr>
          <cat>
            <strRef>
              <f>'Output - Valuation'!$B$30:$B$31</f>
            </strRef>
          </cat>
          <val>
            <numRef>
              <f>'Output - Valuation'!$C$30:$C$31</f>
            </numRef>
          </val>
        </ser>
        <gapWidth val="150"/>
        <axId val="10"/>
        <axId val="100"/>
      </barChart>
      <catAx>
        <axId val="10"/>
        <scaling>
          <orientation val="minMax"/>
        </scaling>
        <delete val="0"/>
        <axPos val="l"/>
        <title>
          <tx>
            <rich>
              <a:bodyPr/>
              <a:p>
                <a:pPr>
                  <a:defRPr/>
                </a:pPr>
                <a:r>
                  <a:t>EUR</a:t>
                </a:r>
              </a:p>
            </rich>
          </tx>
        </title>
        <numFmt formatCode="&quot;€&quot;#,##0" sourceLinked="0"/>
        <majorTickMark val="none"/>
        <minorTickMark val="none"/>
        <crossAx val="100"/>
        <lblOffset val="100"/>
      </catAx>
      <valAx>
        <axId val="100"/>
        <scaling>
          <orientation val="minMax"/>
        </scaling>
        <delete val="0"/>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chart" Target="/xl/charts/chart1.xml" Id="rId1"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1</xdr:row>
      <xdr:rowOff>0</xdr:rowOff>
    </xdr:from>
    <xdr:ext cx="2381250" cy="1228725"/>
    <xdr:pic>
      <xdr:nvPicPr>
        <xdr:cNvPr id="1" name="Image 1" descr="Picture"/>
        <xdr:cNvPicPr/>
      </xdr:nvPicPr>
      <xdr:blipFill>
        <a:blip cstate="print" r:embed="rId1"/>
        <a:stretch>
          <a:fillRect/>
        </a:stretch>
      </xdr:blipFill>
      <xdr:spPr>
        <a:prstGeom prst="rect"/>
      </xdr:spPr>
    </xdr:pic>
    <xdr:clientData/>
  </xdr:oneCellAnchor>
</xdr:wsDr>
</file>

<file path=xl/drawings/drawing2.xml><?xml version="1.0" encoding="utf-8"?>
<xdr:wsDr xmlns:a="http://schemas.openxmlformats.org/drawingml/2006/main" xmlns:c="http://schemas.openxmlformats.org/drawingml/2006/chart" xmlns:r="http://schemas.openxmlformats.org/officeDocument/2006/relationships" xmlns:xdr="http://schemas.openxmlformats.org/drawingml/2006/spreadsheetDrawing">
  <xdr:oneCellAnchor>
    <xdr:from>
      <xdr:col>1</xdr:col>
      <xdr:colOff>0</xdr:colOff>
      <xdr:row>32</xdr:row>
      <xdr:rowOff>0</xdr:rowOff>
    </xdr:from>
    <xdr:ext cx="5400000" cy="2160000"/>
    <xdr:graphicFrame>
      <xdr:nvGraphicFramePr>
        <xdr:cNvPr id="1" name="Chart 1"/>
        <xdr:cNvGraphicFramePr/>
      </xdr:nvGraphicFramePr>
      <xdr:xfrm/>
      <a:graphic>
        <a:graphicData uri="http://schemas.openxmlformats.org/drawingml/2006/chart">
          <c:chart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6.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tabColor rgb="FF1F3864"/>
    <outlinePr summaryBelow="1" summaryRight="1"/>
    <pageSetUpPr fitToPage="1"/>
  </sheetPr>
  <dimension ref="B9:F24"/>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3" customWidth="1" min="7" max="7"/>
  </cols>
  <sheetData>
    <row r="2" ht="100" customHeight="1"/>
    <row r="9" ht="30" customHeight="1">
      <c r="B9" s="1" t="inlineStr">
        <is>
          <t>Company Valuation | DCF Model (5 Years)</t>
        </is>
      </c>
    </row>
    <row r="11" ht="28" customHeight="1">
      <c r="B11" s="2" t="inlineStr">
        <is>
          <t>Discounted cash flow valuation based on free cash flows and cost of capital (entity method)</t>
        </is>
      </c>
    </row>
    <row r="13">
      <c r="B13" s="3" t="inlineStr">
        <is>
          <t>Version 2.0 | As of: Q3 2026</t>
        </is>
      </c>
    </row>
    <row r="15" ht="4" customHeight="1">
      <c r="B15" s="4" t="n"/>
    </row>
    <row r="17" ht="28" customHeight="1">
      <c r="B17" s="5" t="inlineStr">
        <is>
          <t>Indicative DCF screening based on the entity method (FCFF/WACC). It does not replace a formal valuation report under the German standard IDW S 1 (2026 version). For a quick market view, the multiples method is often more practical.</t>
        </is>
      </c>
    </row>
    <row r="18"/>
    <row r="20">
      <c r="B20" s="6" t="inlineStr">
        <is>
          <t>Indicative tool for illustration purposes only. Not legal, tax or financial advice within the meaning of § 32 KWG (German Banking Act). All results are provided without guarantee.</t>
        </is>
      </c>
    </row>
    <row r="21"/>
    <row r="22"/>
    <row r="24" ht="24" customHeight="1">
      <c r="B24" s="7"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7">
    <mergeCell ref="B20:F22"/>
    <mergeCell ref="B24:F24"/>
    <mergeCell ref="B15:F15"/>
    <mergeCell ref="B17:F18"/>
    <mergeCell ref="B11:F11"/>
    <mergeCell ref="B9:F9"/>
    <mergeCell ref="B13:F13"/>
  </mergeCells>
  <printOptions horizontalCentered="1"/>
  <pageMargins left="0.75" right="0.75" top="1" bottom="1" header="0.5" footer="0.5"/>
  <pageSetup orientation="portrait" paperSize="9" fitToHeight="1" fitToWidth="1"/>
  <drawing xmlns:r="http://schemas.openxmlformats.org/officeDocument/2006/relationships" r:id="rId1"/>
</worksheet>
</file>

<file path=xl/worksheets/sheet2.xml><?xml version="1.0" encoding="utf-8"?>
<worksheet xmlns="http://schemas.openxmlformats.org/spreadsheetml/2006/main">
  <sheetPr>
    <tabColor rgb="FF1F3864"/>
    <outlinePr summaryBelow="1" summaryRight="1"/>
    <pageSetUpPr fitToPage="1"/>
  </sheetPr>
  <dimension ref="B1:F20"/>
  <sheetViews>
    <sheetView showGridLines="0" workbookViewId="0">
      <selection activeCell="A1" sqref="A1"/>
    </sheetView>
  </sheetViews>
  <sheetFormatPr baseColWidth="8" defaultRowHeight="15"/>
  <cols>
    <col width="3" customWidth="1" min="1" max="1"/>
    <col width="8" customWidth="1" min="2" max="2"/>
    <col width="22" customWidth="1" min="3" max="3"/>
    <col width="22" customWidth="1" min="4" max="4"/>
    <col width="22" customWidth="1" min="5" max="5"/>
    <col width="22" customWidth="1" min="6" max="6"/>
  </cols>
  <sheetData>
    <row r="1">
      <c r="B1" s="8" t="inlineStr">
        <is>
          <t>Instructions | Five steps to a DCF value</t>
        </is>
      </c>
    </row>
    <row r="2">
      <c r="B2" s="9" t="inlineStr">
        <is>
          <t>Yellow cells are inputs, grey cells calculate automatically.</t>
        </is>
      </c>
    </row>
    <row r="4" ht="20" customHeight="1">
      <c r="B4" s="10" t="n">
        <v>1</v>
      </c>
      <c r="C4" s="11" t="inlineStr">
        <is>
          <t>Enter the starting point and the planning assumptions in the sheet “Inputs”</t>
        </is>
      </c>
    </row>
    <row r="5" ht="58" customHeight="1">
      <c r="C5" s="12" t="inlineStr">
        <is>
          <t>Enter the revenue of the last actual year and, for each forecast year, the revenue growth and the EBIT margin. These assumptions drive the entire valuation, so keep the plan realistic and traceable.</t>
        </is>
      </c>
    </row>
    <row r="7" ht="20" customHeight="1">
      <c r="B7" s="10" t="n">
        <v>2</v>
      </c>
      <c r="C7" s="11" t="inlineStr">
        <is>
          <t>Set the value driver ratios</t>
        </is>
      </c>
    </row>
    <row r="8" ht="58" customHeight="1">
      <c r="C8" s="12" t="inlineStr">
        <is>
          <t>Tax rate, depreciation, capital expenditure (CapEx) and working capital requirements determine how much of the operating result is actually available as free cash flow.</t>
        </is>
      </c>
    </row>
    <row r="10" ht="20" customHeight="1">
      <c r="B10" s="10" t="n">
        <v>3</v>
      </c>
      <c r="C10" s="11" t="inlineStr">
        <is>
          <t>Derive the cost of capital in the sheet “WACC”</t>
        </is>
      </c>
    </row>
    <row r="11" ht="58" customHeight="1">
      <c r="C11" s="12" t="inlineStr">
        <is>
          <t>Cost of equity under the CAPM (risk-free rate, market risk premium, beta, size premium) and the cost of debt, weighted together, give the WACC. This is the rate used to discount the cash flows.</t>
        </is>
      </c>
    </row>
    <row r="13" ht="20" customHeight="1">
      <c r="B13" s="10" t="n">
        <v>4</v>
      </c>
      <c r="C13" s="11" t="inlineStr">
        <is>
          <t>Review the free cash flow projection</t>
        </is>
      </c>
    </row>
    <row r="14" ht="58" customHeight="1">
      <c r="C14" s="12" t="inlineStr">
        <is>
          <t>The sheet “FCF Projection” shows step by step how revenue leads via EBIT and NOPAT to free cash flow and its present value in each year. This is where you check that the plan is internally consistent.</t>
        </is>
      </c>
    </row>
    <row r="16" ht="20" customHeight="1">
      <c r="B16" s="10" t="n">
        <v>5</v>
      </c>
      <c r="C16" s="11" t="inlineStr">
        <is>
          <t>Read the result in the sheet “Output” and stress-test it</t>
        </is>
      </c>
    </row>
    <row r="17" ht="58" customHeight="1">
      <c r="C17" s="12" t="inlineStr">
        <is>
          <t>Enterprise value (sum of present values plus terminal value), equity value after deducting net debt, and the sensitivity to WACC and the growth rate.</t>
        </is>
      </c>
    </row>
    <row r="20">
      <c r="B20" s="13"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18">
    <mergeCell ref="C13:F13"/>
    <mergeCell ref="C17:F17"/>
    <mergeCell ref="B4:B5"/>
    <mergeCell ref="B2:F2"/>
    <mergeCell ref="C8:F8"/>
    <mergeCell ref="C4:F4"/>
    <mergeCell ref="B13:B14"/>
    <mergeCell ref="B20:F20"/>
    <mergeCell ref="B7:B8"/>
    <mergeCell ref="C7:F7"/>
    <mergeCell ref="C16:F16"/>
    <mergeCell ref="B16:B17"/>
    <mergeCell ref="B1:F1"/>
    <mergeCell ref="C11:F11"/>
    <mergeCell ref="B10:B11"/>
    <mergeCell ref="C5:F5"/>
    <mergeCell ref="C10:F10"/>
    <mergeCell ref="C14:F14"/>
  </mergeCells>
  <printOptions horizontalCentered="1"/>
  <pageMargins left="0.75" right="0.75" top="1" bottom="1" header="0.5" footer="0.5"/>
  <pageSetup orientation="portrait" paperSize="9" fitToHeight="1" fitToWidth="1"/>
</worksheet>
</file>

<file path=xl/worksheets/sheet3.xml><?xml version="1.0" encoding="utf-8"?>
<worksheet xmlns="http://schemas.openxmlformats.org/spreadsheetml/2006/main">
  <sheetPr>
    <tabColor rgb="FF1F3864"/>
    <outlinePr summaryBelow="1" summaryRight="1"/>
    <pageSetUpPr fitToPage="1"/>
  </sheetPr>
  <dimension ref="B1:G35"/>
  <sheetViews>
    <sheetView showGridLines="0" workbookViewId="0">
      <selection activeCell="A1" sqref="A1"/>
    </sheetView>
  </sheetViews>
  <sheetFormatPr baseColWidth="8" defaultRowHeight="15"/>
  <cols>
    <col width="3" customWidth="1" min="1" max="1"/>
    <col width="42" customWidth="1" min="2" max="2"/>
    <col width="14" customWidth="1" min="3" max="3"/>
    <col width="14" customWidth="1" min="4" max="4"/>
    <col width="14" customWidth="1" min="5" max="5"/>
    <col width="14" customWidth="1" min="6" max="6"/>
    <col width="14" customWidth="1" min="7" max="7"/>
    <col width="3" customWidth="1" min="8" max="8"/>
  </cols>
  <sheetData>
    <row r="1">
      <c r="B1" s="8" t="inlineStr">
        <is>
          <t>Inputs | DCF Model (5 Years)</t>
        </is>
      </c>
    </row>
    <row r="2" ht="28" customHeight="1">
      <c r="B2" s="14" t="inlineStr">
        <is>
          <t>Fill in the yellow cells. Grey cells calculate automatically. This template contains sample data. Replace all yellow cells with your own figures.</t>
        </is>
      </c>
    </row>
    <row r="4" ht="22" customHeight="1">
      <c r="B4" s="15" t="inlineStr">
        <is>
          <t>A   Company details</t>
        </is>
      </c>
    </row>
    <row r="5">
      <c r="B5" s="16" t="inlineStr">
        <is>
          <t>Company</t>
        </is>
      </c>
      <c r="C5" s="17" t="n"/>
    </row>
    <row r="6">
      <c r="B6" s="16" t="inlineStr">
        <is>
          <t>Sector</t>
        </is>
      </c>
      <c r="C6" s="17" t="n"/>
    </row>
    <row r="7">
      <c r="B7" s="16" t="inlineStr">
        <is>
          <t>Registered office</t>
        </is>
      </c>
      <c r="C7" s="17" t="n"/>
    </row>
    <row r="8">
      <c r="B8" s="16" t="inlineStr">
        <is>
          <t>Valuation date (for documentation)</t>
        </is>
      </c>
      <c r="C8" s="18" t="n"/>
    </row>
    <row r="9">
      <c r="B9" s="19" t="inlineStr">
        <is>
          <t>The valuation date is for documentation only. Discounting uses year-end timing over periods 1-5 (no mid-year convention).</t>
        </is>
      </c>
    </row>
    <row r="10" ht="22" customHeight="1">
      <c r="B10" s="15" t="inlineStr">
        <is>
          <t>B   Starting point (last actual year, year 0)</t>
        </is>
      </c>
    </row>
    <row r="11">
      <c r="B11" s="16" t="inlineStr">
        <is>
          <t>Revenue year 0 (€)</t>
        </is>
      </c>
      <c r="C11" s="20" t="n">
        <v>10000000</v>
      </c>
    </row>
    <row r="13" ht="22" customHeight="1">
      <c r="B13" s="15" t="inlineStr">
        <is>
          <t>C   Planning assumptions (per forecast year)</t>
        </is>
      </c>
    </row>
    <row r="14">
      <c r="B14" s="16" t="inlineStr">
        <is>
          <t>Item</t>
        </is>
      </c>
      <c r="C14" s="21" t="inlineStr">
        <is>
          <t>Year 1</t>
        </is>
      </c>
      <c r="D14" s="21" t="inlineStr">
        <is>
          <t>Year 2</t>
        </is>
      </c>
      <c r="E14" s="21" t="inlineStr">
        <is>
          <t>Year 3</t>
        </is>
      </c>
      <c r="F14" s="21" t="inlineStr">
        <is>
          <t>Year 4</t>
        </is>
      </c>
      <c r="G14" s="21" t="inlineStr">
        <is>
          <t>Year 5</t>
        </is>
      </c>
    </row>
    <row r="15">
      <c r="B15" s="22" t="inlineStr">
        <is>
          <t>Revenue growth p.a.</t>
        </is>
      </c>
      <c r="C15" s="23" t="n">
        <v>0.06</v>
      </c>
      <c r="D15" s="23" t="n">
        <v>0.05</v>
      </c>
      <c r="E15" s="23" t="n">
        <v>0.05</v>
      </c>
      <c r="F15" s="23" t="n">
        <v>0.04</v>
      </c>
      <c r="G15" s="23" t="n">
        <v>0.04</v>
      </c>
    </row>
    <row r="16">
      <c r="B16" s="22" t="inlineStr">
        <is>
          <t>EBIT margin</t>
        </is>
      </c>
      <c r="C16" s="23" t="n">
        <v>0.1</v>
      </c>
      <c r="D16" s="23" t="n">
        <v>0.1</v>
      </c>
      <c r="E16" s="23" t="n">
        <v>0.1</v>
      </c>
      <c r="F16" s="23" t="n">
        <v>0.1</v>
      </c>
      <c r="G16" s="23" t="n">
        <v>0.1</v>
      </c>
    </row>
    <row r="18" ht="22" customHeight="1">
      <c r="B18" s="15" t="inlineStr">
        <is>
          <t>D   Value driver ratios</t>
        </is>
      </c>
    </row>
    <row r="19">
      <c r="B19" s="22" t="inlineStr">
        <is>
          <t>Tax rate</t>
        </is>
      </c>
      <c r="C19" s="23" t="n">
        <v>0.3</v>
      </c>
    </row>
    <row r="20">
      <c r="B20" s="22" t="inlineStr">
        <is>
          <t>Depreciation and amortisation (% of revenue)</t>
        </is>
      </c>
      <c r="C20" s="23" t="n">
        <v>0.04</v>
      </c>
    </row>
    <row r="21">
      <c r="B21" s="22" t="inlineStr">
        <is>
          <t>Capital expenditure / CapEx (% of revenue)</t>
        </is>
      </c>
      <c r="C21" s="23" t="n">
        <v>0.05</v>
      </c>
    </row>
    <row r="22">
      <c r="B22" s="22" t="inlineStr">
        <is>
          <t>Δ working capital (% of revenue increase)</t>
        </is>
      </c>
      <c r="C22" s="23" t="n">
        <v>0.15</v>
      </c>
    </row>
    <row r="24" ht="22" customHeight="1">
      <c r="B24" s="15" t="inlineStr">
        <is>
          <t>E   Terminal value</t>
        </is>
      </c>
    </row>
    <row r="25">
      <c r="B25" s="22" t="inlineStr">
        <is>
          <t>Long-term growth rate (g)</t>
        </is>
      </c>
      <c r="C25" s="23" t="n">
        <v>0.02</v>
      </c>
    </row>
    <row r="26">
      <c r="B26" s="19" t="inlineStr">
        <is>
          <t>Note: g must be lower than the WACC (see sheet “WACC”); typically 1-2.5%.</t>
        </is>
      </c>
    </row>
    <row r="28" ht="22" customHeight="1">
      <c r="B28" s="15" t="inlineStr">
        <is>
          <t>F   Equity bridge</t>
        </is>
      </c>
    </row>
    <row r="29">
      <c r="B29" s="16" t="inlineStr">
        <is>
          <t>Net debt (€)</t>
        </is>
      </c>
      <c r="C29" s="20" t="n">
        <v>2000000</v>
      </c>
    </row>
    <row r="30">
      <c r="B30" s="16" t="inlineStr">
        <is>
          <t>Non-operating assets (€)</t>
        </is>
      </c>
      <c r="C30" s="20" t="n">
        <v>0</v>
      </c>
    </row>
    <row r="32">
      <c r="B32" s="19" t="inlineStr">
        <is>
          <t>→ Cost of capital in the sheet “WACC”, cash flows in the sheet “FCF Projection”, result in the sheet “Output - Valuation”.</t>
        </is>
      </c>
    </row>
    <row r="33" ht="44" customHeight="1">
      <c r="B33" s="24" t="inlineStr">
        <is>
          <t>Indicative tool for illustration purposes only. Not legal, tax or financial advice within the meaning of § 32 KWG (German Banking Act). All results are provided without guarantee.</t>
        </is>
      </c>
    </row>
    <row r="35">
      <c r="B35" s="13"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25">
    <mergeCell ref="B2:G2"/>
    <mergeCell ref="C30:G30"/>
    <mergeCell ref="C6:G6"/>
    <mergeCell ref="B1:G1"/>
    <mergeCell ref="C5:G5"/>
    <mergeCell ref="B13:G13"/>
    <mergeCell ref="C29:G29"/>
    <mergeCell ref="B10:G10"/>
    <mergeCell ref="C20:G20"/>
    <mergeCell ref="B28:G28"/>
    <mergeCell ref="B9:G9"/>
    <mergeCell ref="C25:G25"/>
    <mergeCell ref="C22:G22"/>
    <mergeCell ref="B33:G33"/>
    <mergeCell ref="B24:G24"/>
    <mergeCell ref="C21:G21"/>
    <mergeCell ref="C11:G11"/>
    <mergeCell ref="B32:G32"/>
    <mergeCell ref="B4:G4"/>
    <mergeCell ref="B35:G35"/>
    <mergeCell ref="B26:G26"/>
    <mergeCell ref="C8:G8"/>
    <mergeCell ref="C7:G7"/>
    <mergeCell ref="C19:G19"/>
    <mergeCell ref="B18:G18"/>
  </mergeCells>
  <dataValidations count="3">
    <dataValidation sqref="C11" showDropDown="0" showInputMessage="0" showErrorMessage="0" allowBlank="1" errorTitle="Invalid input" error="Please enter a value ≥ 0." type="decimal" operator="greaterThanOrEqual">
      <formula1>0</formula1>
    </dataValidation>
    <dataValidation sqref="C29" showDropDown="0" showInputMessage="0" showErrorMessage="0" allowBlank="1" errorTitle="Invalid input" error="Please enter a value ≥ 0." type="decimal" operator="greaterThanOrEqual">
      <formula1>0</formula1>
    </dataValidation>
    <dataValidation sqref="C30" showDropDown="0" showInputMessage="0" showErrorMessage="0" allowBlank="1" errorTitle="Invalid input" error="Please enter a value ≥ 0." type="decimal" operator="greaterThanOrEqual">
      <formula1>0</formula1>
    </dataValidation>
  </dataValidations>
  <printOptions horizontalCentered="1"/>
  <pageMargins left="0.75" right="0.75" top="1" bottom="1" header="0.5" footer="0.5"/>
  <pageSetup orientation="portrait" paperSize="9" fitToHeight="1" fitToWidth="1"/>
</worksheet>
</file>

<file path=xl/worksheets/sheet4.xml><?xml version="1.0" encoding="utf-8"?>
<worksheet xmlns="http://schemas.openxmlformats.org/spreadsheetml/2006/main">
  <sheetPr>
    <tabColor rgb="FF1F3864"/>
    <outlinePr summaryBelow="1" summaryRight="1"/>
    <pageSetUpPr fitToPage="1"/>
  </sheetPr>
  <dimension ref="B1:C24"/>
  <sheetViews>
    <sheetView showGridLines="0" workbookViewId="0">
      <selection activeCell="A1" sqref="A1"/>
    </sheetView>
  </sheetViews>
  <sheetFormatPr baseColWidth="8" defaultRowHeight="15"/>
  <cols>
    <col width="3" customWidth="1" min="1" max="1"/>
    <col width="46" customWidth="1" min="2" max="2"/>
    <col width="18" customWidth="1" min="3" max="3"/>
    <col width="3" customWidth="1" min="4" max="4"/>
  </cols>
  <sheetData>
    <row r="1">
      <c r="B1" s="8" t="inlineStr">
        <is>
          <t>WACC | Cost of capital</t>
        </is>
      </c>
    </row>
    <row r="2">
      <c r="B2" s="9" t="inlineStr">
        <is>
          <t>Cost of equity (CAPM) and cost of debt, weighted to the WACC.</t>
        </is>
      </c>
    </row>
    <row r="4" ht="22" customHeight="1">
      <c r="B4" s="15" t="inlineStr">
        <is>
          <t>Cost of equity (CAPM)</t>
        </is>
      </c>
    </row>
    <row r="5">
      <c r="B5" s="22" t="inlineStr">
        <is>
          <t>Risk-free rate (base rate)</t>
        </is>
      </c>
      <c r="C5" s="23" t="n">
        <v>0.025</v>
      </c>
    </row>
    <row r="6">
      <c r="B6" s="22" t="inlineStr">
        <is>
          <t>Market risk premium</t>
        </is>
      </c>
      <c r="C6" s="23" t="n">
        <v>0.07000000000000001</v>
      </c>
    </row>
    <row r="7">
      <c r="B7" s="22" t="inlineStr">
        <is>
          <t>Beta (levered)</t>
        </is>
      </c>
      <c r="C7" s="25" t="n">
        <v>1.1</v>
      </c>
    </row>
    <row r="8">
      <c r="B8" s="22" t="inlineStr">
        <is>
          <t>Size / specific risk premium (SME)</t>
        </is>
      </c>
      <c r="C8" s="23" t="n">
        <v>0.03</v>
      </c>
    </row>
    <row r="9">
      <c r="B9" s="26" t="inlineStr">
        <is>
          <t>= Cost of equity (re)</t>
        </is>
      </c>
      <c r="C9" s="27">
        <f>C5+C7*C6+C8</f>
        <v/>
      </c>
    </row>
    <row r="11" ht="22" customHeight="1">
      <c r="B11" s="15" t="inlineStr">
        <is>
          <t>Cost of debt</t>
        </is>
      </c>
    </row>
    <row r="12">
      <c r="B12" s="22" t="inlineStr">
        <is>
          <t>Cost of debt (pre-tax)</t>
        </is>
      </c>
      <c r="C12" s="23" t="n">
        <v>0.05</v>
      </c>
    </row>
    <row r="13">
      <c r="B13" s="22" t="inlineStr">
        <is>
          <t>Tax rate (from “Inputs”)</t>
        </is>
      </c>
      <c r="C13" s="28">
        <f>Inputs!$C$19</f>
        <v/>
      </c>
    </row>
    <row r="14">
      <c r="B14" s="22" t="inlineStr">
        <is>
          <t>= Cost of debt (after tax)</t>
        </is>
      </c>
      <c r="C14" s="29">
        <f>C12*(1-C13)</f>
        <v/>
      </c>
    </row>
    <row r="16" ht="22" customHeight="1">
      <c r="B16" s="15" t="inlineStr">
        <is>
          <t>Capital structure &amp; WACC</t>
        </is>
      </c>
    </row>
    <row r="17">
      <c r="B17" s="22" t="inlineStr">
        <is>
          <t>Equity ratio (target)</t>
        </is>
      </c>
      <c r="C17" s="23" t="n">
        <v>0.7</v>
      </c>
    </row>
    <row r="18">
      <c r="B18" s="22" t="inlineStr">
        <is>
          <t>Debt ratio</t>
        </is>
      </c>
      <c r="C18" s="28">
        <f>1-C17</f>
        <v/>
      </c>
    </row>
    <row r="19">
      <c r="B19" s="26" t="inlineStr">
        <is>
          <t>= WACC</t>
        </is>
      </c>
      <c r="C19" s="30">
        <f>C17*C9+C18*C14</f>
        <v/>
      </c>
    </row>
    <row r="21">
      <c r="B21" s="19" t="inlineStr">
        <is>
          <t>re = rf + β × MRP + premium  |  WACC = equity ratio × re + debt ratio × rd × (1 - tax rate)</t>
        </is>
      </c>
    </row>
    <row r="22" ht="44" customHeight="1">
      <c r="B22" s="24" t="inlineStr">
        <is>
          <t>Indicative tool for illustration purposes only. Not legal, tax or financial advice within the meaning of § 32 KWG (German Banking Act). All results are provided without guarantee.</t>
        </is>
      </c>
    </row>
    <row r="24">
      <c r="B24" s="13"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8">
    <mergeCell ref="B21:C21"/>
    <mergeCell ref="B2:C2"/>
    <mergeCell ref="B16:C16"/>
    <mergeCell ref="B24:C24"/>
    <mergeCell ref="B11:C11"/>
    <mergeCell ref="B22:C22"/>
    <mergeCell ref="B1:C1"/>
    <mergeCell ref="B4:C4"/>
  </mergeCells>
  <printOptions horizontalCentered="1"/>
  <pageMargins left="0.75" right="0.75" top="1" bottom="1" header="0.5" footer="0.5"/>
  <pageSetup orientation="portrait" paperSize="9" fitToHeight="1" fitToWidth="1"/>
</worksheet>
</file>

<file path=xl/worksheets/sheet5.xml><?xml version="1.0" encoding="utf-8"?>
<worksheet xmlns="http://schemas.openxmlformats.org/spreadsheetml/2006/main">
  <sheetPr>
    <tabColor rgb="FF1F3864"/>
    <outlinePr summaryBelow="1" summaryRight="1"/>
    <pageSetUpPr fitToPage="1"/>
  </sheetPr>
  <dimension ref="B1:G22"/>
  <sheetViews>
    <sheetView showGridLines="0" workbookViewId="0">
      <selection activeCell="A1" sqref="A1"/>
    </sheetView>
  </sheetViews>
  <sheetFormatPr baseColWidth="8" defaultRowHeight="15"/>
  <cols>
    <col width="3" customWidth="1" min="1" max="1"/>
    <col width="40" customWidth="1" min="2" max="2"/>
    <col width="15" customWidth="1" min="3" max="3"/>
    <col width="15" customWidth="1" min="4" max="4"/>
    <col width="15" customWidth="1" min="5" max="5"/>
    <col width="15" customWidth="1" min="6" max="6"/>
    <col width="15" customWidth="1" min="7" max="7"/>
    <col width="3" customWidth="1" min="8" max="8"/>
  </cols>
  <sheetData>
    <row r="1">
      <c r="B1" s="8" t="inlineStr">
        <is>
          <t>Free Cash Flow Projection (FCFF, 5 Years)</t>
        </is>
      </c>
    </row>
    <row r="2">
      <c r="B2" s="9" t="inlineStr">
        <is>
          <t>From revenue to free cash flow to firm and its present value, for each forecast year.</t>
        </is>
      </c>
    </row>
    <row r="4">
      <c r="B4" s="31" t="inlineStr">
        <is>
          <t>Item (€)</t>
        </is>
      </c>
      <c r="C4" s="21" t="inlineStr">
        <is>
          <t>Year 1</t>
        </is>
      </c>
      <c r="D4" s="21" t="inlineStr">
        <is>
          <t>Year 2</t>
        </is>
      </c>
      <c r="E4" s="21" t="inlineStr">
        <is>
          <t>Year 3</t>
        </is>
      </c>
      <c r="F4" s="21" t="inlineStr">
        <is>
          <t>Year 4</t>
        </is>
      </c>
      <c r="G4" s="21" t="inlineStr">
        <is>
          <t>Year 5</t>
        </is>
      </c>
    </row>
    <row r="5">
      <c r="B5" s="16" t="inlineStr">
        <is>
          <t>Revenue</t>
        </is>
      </c>
      <c r="C5" s="32">
        <f>Inputs!$C$11*(1+Inputs!C15)</f>
        <v/>
      </c>
      <c r="D5" s="32">
        <f>C5*(1+Inputs!D15)</f>
        <v/>
      </c>
      <c r="E5" s="32">
        <f>D5*(1+Inputs!E15)</f>
        <v/>
      </c>
      <c r="F5" s="32">
        <f>E5*(1+Inputs!F15)</f>
        <v/>
      </c>
      <c r="G5" s="32">
        <f>F5*(1+Inputs!G15)</f>
        <v/>
      </c>
    </row>
    <row r="6">
      <c r="B6" s="19" t="inlineStr">
        <is>
          <t>EBIT margin</t>
        </is>
      </c>
      <c r="C6" s="33">
        <f>Inputs!C16</f>
        <v/>
      </c>
      <c r="D6" s="33">
        <f>Inputs!D16</f>
        <v/>
      </c>
      <c r="E6" s="33">
        <f>Inputs!E16</f>
        <v/>
      </c>
      <c r="F6" s="33">
        <f>Inputs!F16</f>
        <v/>
      </c>
      <c r="G6" s="33">
        <f>Inputs!G16</f>
        <v/>
      </c>
    </row>
    <row r="7">
      <c r="B7" s="22" t="inlineStr">
        <is>
          <t>EBIT</t>
        </is>
      </c>
      <c r="C7" s="32">
        <f>C5*C6</f>
        <v/>
      </c>
      <c r="D7" s="32">
        <f>D5*D6</f>
        <v/>
      </c>
      <c r="E7" s="32">
        <f>E5*E6</f>
        <v/>
      </c>
      <c r="F7" s="32">
        <f>F5*F6</f>
        <v/>
      </c>
      <c r="G7" s="32">
        <f>G5*G6</f>
        <v/>
      </c>
    </row>
    <row r="8">
      <c r="B8" s="22" t="inlineStr">
        <is>
          <t>− Taxes on EBIT (only if EBIT is positive)</t>
        </is>
      </c>
      <c r="C8" s="32">
        <f>-MAX(C7,0)*Inputs!$C$19</f>
        <v/>
      </c>
      <c r="D8" s="32">
        <f>-MAX(D7,0)*Inputs!$C$19</f>
        <v/>
      </c>
      <c r="E8" s="32">
        <f>-MAX(E7,0)*Inputs!$C$19</f>
        <v/>
      </c>
      <c r="F8" s="32">
        <f>-MAX(F7,0)*Inputs!$C$19</f>
        <v/>
      </c>
      <c r="G8" s="32">
        <f>-MAX(G7,0)*Inputs!$C$19</f>
        <v/>
      </c>
    </row>
    <row r="9">
      <c r="B9" s="16" t="inlineStr">
        <is>
          <t>= NOPAT</t>
        </is>
      </c>
      <c r="C9" s="34">
        <f>C7+C8</f>
        <v/>
      </c>
      <c r="D9" s="34">
        <f>D7+D8</f>
        <v/>
      </c>
      <c r="E9" s="34">
        <f>E7+E8</f>
        <v/>
      </c>
      <c r="F9" s="34">
        <f>F7+F8</f>
        <v/>
      </c>
      <c r="G9" s="34">
        <f>G7+G8</f>
        <v/>
      </c>
    </row>
    <row r="10">
      <c r="B10" s="22" t="inlineStr">
        <is>
          <t>+ Depreciation and amortisation</t>
        </is>
      </c>
      <c r="C10" s="32">
        <f>C5*Inputs!$C$20</f>
        <v/>
      </c>
      <c r="D10" s="32">
        <f>D5*Inputs!$C$20</f>
        <v/>
      </c>
      <c r="E10" s="32">
        <f>E5*Inputs!$C$20</f>
        <v/>
      </c>
      <c r="F10" s="32">
        <f>F5*Inputs!$C$20</f>
        <v/>
      </c>
      <c r="G10" s="32">
        <f>G5*Inputs!$C$20</f>
        <v/>
      </c>
    </row>
    <row r="11">
      <c r="B11" s="22" t="inlineStr">
        <is>
          <t>− Capital expenditure (CapEx)</t>
        </is>
      </c>
      <c r="C11" s="32">
        <f>-C5*Inputs!$C$21</f>
        <v/>
      </c>
      <c r="D11" s="32">
        <f>-D5*Inputs!$C$21</f>
        <v/>
      </c>
      <c r="E11" s="32">
        <f>-E5*Inputs!$C$21</f>
        <v/>
      </c>
      <c r="F11" s="32">
        <f>-F5*Inputs!$C$21</f>
        <v/>
      </c>
      <c r="G11" s="32">
        <f>-G5*Inputs!$C$21</f>
        <v/>
      </c>
    </row>
    <row r="12">
      <c r="B12" s="22" t="inlineStr">
        <is>
          <t>− Δ working capital</t>
        </is>
      </c>
      <c r="C12" s="32">
        <f>-(C5-Inputs!$C$11)*Inputs!$C$22</f>
        <v/>
      </c>
      <c r="D12" s="32">
        <f>-(D5-C5)*Inputs!$C$22</f>
        <v/>
      </c>
      <c r="E12" s="32">
        <f>-(E5-D5)*Inputs!$C$22</f>
        <v/>
      </c>
      <c r="F12" s="32">
        <f>-(F5-E5)*Inputs!$C$22</f>
        <v/>
      </c>
      <c r="G12" s="32">
        <f>-(G5-F5)*Inputs!$C$22</f>
        <v/>
      </c>
    </row>
    <row r="13">
      <c r="B13" s="16" t="inlineStr">
        <is>
          <t>= Free cash flow (FCFF)</t>
        </is>
      </c>
      <c r="C13" s="35">
        <f>C9+C10+C11+C12</f>
        <v/>
      </c>
      <c r="D13" s="35">
        <f>D9+D10+D11+D12</f>
        <v/>
      </c>
      <c r="E13" s="35">
        <f>E9+E10+E11+E12</f>
        <v/>
      </c>
      <c r="F13" s="35">
        <f>F9+F10+F11+F12</f>
        <v/>
      </c>
      <c r="G13" s="35">
        <f>G9+G10+G11+G12</f>
        <v/>
      </c>
    </row>
    <row r="14">
      <c r="B14" s="22" t="inlineStr">
        <is>
          <t>Discount factor</t>
        </is>
      </c>
      <c r="C14" s="36">
        <f>1/(1+WACC!$C$19)^1</f>
        <v/>
      </c>
      <c r="D14" s="36">
        <f>1/(1+WACC!$C$19)^2</f>
        <v/>
      </c>
      <c r="E14" s="36">
        <f>1/(1+WACC!$C$19)^3</f>
        <v/>
      </c>
      <c r="F14" s="36">
        <f>1/(1+WACC!$C$19)^4</f>
        <v/>
      </c>
      <c r="G14" s="36">
        <f>1/(1+WACC!$C$19)^5</f>
        <v/>
      </c>
    </row>
    <row r="15">
      <c r="B15" s="22" t="inlineStr">
        <is>
          <t>Present value of FCFF</t>
        </is>
      </c>
      <c r="C15" s="32">
        <f>C13*C14</f>
        <v/>
      </c>
      <c r="D15" s="32">
        <f>D13*D14</f>
        <v/>
      </c>
      <c r="E15" s="32">
        <f>E13*E14</f>
        <v/>
      </c>
      <c r="F15" s="32">
        <f>F13*F14</f>
        <v/>
      </c>
      <c r="G15" s="32">
        <f>G13*G14</f>
        <v/>
      </c>
    </row>
    <row r="17">
      <c r="B17" s="26" t="inlineStr">
        <is>
          <t>Σ present values (explicit forecast)</t>
        </is>
      </c>
      <c r="C17" s="37">
        <f>SUM(C15:G15)</f>
        <v/>
      </c>
    </row>
    <row r="19">
      <c r="B19" s="19" t="inlineStr">
        <is>
          <t>→ Σ present values + present value of terminal value = enterprise value (sheet “Output - Valuation”).</t>
        </is>
      </c>
    </row>
    <row r="20" ht="44" customHeight="1">
      <c r="B20" s="24" t="inlineStr">
        <is>
          <t>Indicative tool for illustration purposes only. Not legal, tax or financial advice within the meaning of § 32 KWG (German Banking Act). All results are provided without guarantee.</t>
        </is>
      </c>
    </row>
    <row r="22">
      <c r="B22" s="13"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6">
    <mergeCell ref="B2:G2"/>
    <mergeCell ref="B20:G20"/>
    <mergeCell ref="B19:G19"/>
    <mergeCell ref="B22:G22"/>
    <mergeCell ref="B1:G1"/>
    <mergeCell ref="C17:G17"/>
  </mergeCells>
  <printOptions horizontalCentered="1"/>
  <pageMargins left="0.75" right="0.75" top="1" bottom="1" header="0.5" footer="0.5"/>
  <pageSetup orientation="landscape" paperSize="9" fitToHeight="1" fitToWidth="1"/>
</worksheet>
</file>

<file path=xl/worksheets/sheet6.xml><?xml version="1.0" encoding="utf-8"?>
<worksheet xmlns="http://schemas.openxmlformats.org/spreadsheetml/2006/main">
  <sheetPr>
    <tabColor rgb="FF0E7490"/>
    <outlinePr summaryBelow="1" summaryRight="1"/>
    <pageSetUpPr fitToPage="1"/>
  </sheetPr>
  <dimension ref="B1:E48"/>
  <sheetViews>
    <sheetView showGridLines="0" workbookViewId="0">
      <selection activeCell="A1" sqref="A1"/>
    </sheetView>
  </sheetViews>
  <sheetFormatPr baseColWidth="8" defaultRowHeight="15"/>
  <cols>
    <col width="3" customWidth="1" min="1" max="1"/>
    <col width="44" customWidth="1" min="2" max="2"/>
    <col width="18" customWidth="1" min="3" max="3"/>
    <col width="18" customWidth="1" min="4" max="4"/>
    <col width="18" customWidth="1" min="5" max="5"/>
    <col width="3" customWidth="1" min="6" max="6"/>
  </cols>
  <sheetData>
    <row r="1">
      <c r="B1" s="8" t="inlineStr">
        <is>
          <t>Output | DCF Company Value</t>
        </is>
      </c>
    </row>
    <row r="2">
      <c r="B2" s="9">
        <f>IF(Inputs!C5&lt;&gt;"","Company: "&amp;Inputs!C5,"Please enter your data in the sheet “Inputs”")</f>
        <v/>
      </c>
    </row>
    <row r="4" ht="22" customHeight="1">
      <c r="B4" s="15" t="inlineStr">
        <is>
          <t>1   Present value of the explicit forecast</t>
        </is>
      </c>
    </row>
    <row r="5">
      <c r="B5" s="16" t="inlineStr">
        <is>
          <t>Σ present values of FCFF (years 1-5)</t>
        </is>
      </c>
      <c r="C5" s="34">
        <f>'FCF Projection'!$C$17</f>
        <v/>
      </c>
    </row>
    <row r="7" ht="22" customHeight="1">
      <c r="B7" s="15" t="inlineStr">
        <is>
          <t>2   Terminal value (Gordon growth, normalised terminal year 6)</t>
        </is>
      </c>
    </row>
    <row r="8">
      <c r="B8" s="22" t="inlineStr">
        <is>
          <t>Long-term growth rate (g)</t>
        </is>
      </c>
      <c r="C8" s="29">
        <f>Inputs!$C$25</f>
        <v/>
      </c>
    </row>
    <row r="9">
      <c r="B9" s="22" t="inlineStr">
        <is>
          <t>WACC</t>
        </is>
      </c>
      <c r="C9" s="29">
        <f>WACC!$C$19</f>
        <v/>
      </c>
    </row>
    <row r="10">
      <c r="B10" s="22" t="inlineStr">
        <is>
          <t>FCFF year 5 (last forecast year)</t>
        </is>
      </c>
      <c r="C10" s="32">
        <f>'FCF Projection'!$G$13</f>
        <v/>
      </c>
    </row>
    <row r="11">
      <c r="B11" s="22" t="inlineStr">
        <is>
          <t>FCFF terminal year 6 (normalised, grows with g)</t>
        </is>
      </c>
      <c r="C11" s="32">
        <f>'FCF Projection'!$G$5*(1+C8)*(Inputs!$G$16*(1-Inputs!$C$19)+Inputs!$C$20-Inputs!$C$21)-'FCF Projection'!$G$5*C8*Inputs!$C$22</f>
        <v/>
      </c>
    </row>
    <row r="12">
      <c r="B12" s="22" t="inlineStr">
        <is>
          <t>Terminal value (end of year 5)</t>
        </is>
      </c>
      <c r="C12" s="32">
        <f>IF(C9&gt;C8,C11/(C9-C8),"WACC ≤ g")</f>
        <v/>
      </c>
    </row>
    <row r="13">
      <c r="B13" s="22" t="inlineStr">
        <is>
          <t>Discount factor year 5</t>
        </is>
      </c>
      <c r="C13" s="36">
        <f>'FCF Projection'!$G$14</f>
        <v/>
      </c>
    </row>
    <row r="14">
      <c r="B14" s="16" t="inlineStr">
        <is>
          <t>Present value of terminal value</t>
        </is>
      </c>
      <c r="C14" s="34">
        <f>IF(C9&gt;C8,C12*C13,"n/a")</f>
        <v/>
      </c>
    </row>
    <row r="16" ht="22" customHeight="1">
      <c r="B16" s="15" t="inlineStr">
        <is>
          <t>3   Company value</t>
        </is>
      </c>
    </row>
    <row r="17">
      <c r="B17" s="16" t="inlineStr">
        <is>
          <t>Enterprise Value</t>
        </is>
      </c>
      <c r="C17" s="35">
        <f>IF(C9&gt;C8,C5+C14,"n/a")</f>
        <v/>
      </c>
    </row>
    <row r="18">
      <c r="B18" s="22" t="inlineStr">
        <is>
          <t>− Net debt</t>
        </is>
      </c>
      <c r="C18" s="32">
        <f>-Inputs!$C$29</f>
        <v/>
      </c>
    </row>
    <row r="19">
      <c r="B19" s="22" t="inlineStr">
        <is>
          <t>+ Non-operating assets</t>
        </is>
      </c>
      <c r="C19" s="32">
        <f>Inputs!$C$30</f>
        <v/>
      </c>
    </row>
    <row r="20">
      <c r="B20" s="26" t="inlineStr">
        <is>
          <t>= Equity Value</t>
        </is>
      </c>
      <c r="C20" s="38">
        <f>IF(C9&gt;C8,C17+C18+C19,"n/a")</f>
        <v/>
      </c>
    </row>
    <row r="22" ht="22" customHeight="1">
      <c r="B22" s="39" t="inlineStr">
        <is>
          <t>Indicative equity value</t>
        </is>
      </c>
    </row>
    <row r="23" ht="26" customHeight="1">
      <c r="B23" s="40">
        <f>IF(C9&gt;C8,C20/1000000,"n/a")</f>
        <v/>
      </c>
    </row>
    <row r="25" ht="22" customHeight="1">
      <c r="B25" s="15" t="inlineStr">
        <is>
          <t>Plausibility check</t>
        </is>
      </c>
    </row>
    <row r="26">
      <c r="B26" s="22" t="inlineStr">
        <is>
          <t>Terminal value share of EV</t>
        </is>
      </c>
      <c r="C26" s="28">
        <f>IF(AND(C9&gt;C8,C17&lt;&gt;0),C14/C17,"n/a")</f>
        <v/>
      </c>
    </row>
    <row r="27">
      <c r="B27" s="22" t="inlineStr">
        <is>
          <t>Implied EV / EBIT (year 1)</t>
        </is>
      </c>
      <c r="C27" s="41">
        <f>IFERROR(C17/'FCF Projection'!C7,"n/a")</f>
        <v/>
      </c>
    </row>
    <row r="28" ht="28" customHeight="1">
      <c r="B28" s="42" t="inlineStr">
        <is>
          <t>Terminal year 6 rolls forward revenue, earnings, depreciation, CapEx and working capital consistently with g, rather than simply repeating the last forecast year (German standard IDW S 1, 2026 version).</t>
        </is>
      </c>
    </row>
    <row r="30">
      <c r="B30" s="22" t="inlineStr">
        <is>
          <t>PV explicit forecast</t>
        </is>
      </c>
      <c r="C30" s="32">
        <f>C5</f>
        <v/>
      </c>
    </row>
    <row r="31">
      <c r="B31" s="22" t="inlineStr">
        <is>
          <t>PV terminal value</t>
        </is>
      </c>
      <c r="C31" s="32">
        <f>IF(C9&gt;C8,C14,0)</f>
        <v/>
      </c>
    </row>
    <row r="46" ht="44" customHeight="1">
      <c r="B46" s="24" t="inlineStr">
        <is>
          <t>Indicative tool for illustration purposes only. Not legal, tax or financial advice within the meaning of § 32 KWG (German Banking Act). All results are provided without guarantee.</t>
        </is>
      </c>
    </row>
    <row r="48">
      <c r="B48" s="13"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25">
    <mergeCell ref="B28:E28"/>
    <mergeCell ref="C9:E9"/>
    <mergeCell ref="C12:E12"/>
    <mergeCell ref="C11:E11"/>
    <mergeCell ref="C27:E27"/>
    <mergeCell ref="B4:E4"/>
    <mergeCell ref="C8:E8"/>
    <mergeCell ref="B16:E16"/>
    <mergeCell ref="B7:E7"/>
    <mergeCell ref="C17:E17"/>
    <mergeCell ref="B25:E25"/>
    <mergeCell ref="B46:E46"/>
    <mergeCell ref="B22:E22"/>
    <mergeCell ref="C13:E13"/>
    <mergeCell ref="C19:E19"/>
    <mergeCell ref="B48:E48"/>
    <mergeCell ref="C18:E18"/>
    <mergeCell ref="B2:E2"/>
    <mergeCell ref="B23:E23"/>
    <mergeCell ref="B1:E1"/>
    <mergeCell ref="C14:E14"/>
    <mergeCell ref="C5:E5"/>
    <mergeCell ref="C26:E26"/>
    <mergeCell ref="C20:E20"/>
    <mergeCell ref="C10:E10"/>
  </mergeCells>
  <printOptions horizontalCentered="1"/>
  <pageMargins left="0.75" right="0.75" top="1" bottom="1" header="0.5" footer="0.5"/>
  <pageSetup orientation="portrait" paperSize="9" fitToHeight="1" fitToWidth="1"/>
  <drawing xmlns:r="http://schemas.openxmlformats.org/officeDocument/2006/relationships" r:id="rId1"/>
</worksheet>
</file>

<file path=xl/worksheets/sheet7.xml><?xml version="1.0" encoding="utf-8"?>
<worksheet xmlns="http://schemas.openxmlformats.org/spreadsheetml/2006/main">
  <sheetPr>
    <tabColor rgb="FF1F3864"/>
    <outlinePr summaryBelow="1" summaryRight="1"/>
    <pageSetUpPr fitToPage="1"/>
  </sheetPr>
  <dimension ref="B1:I18"/>
  <sheetViews>
    <sheetView showGridLines="0" workbookViewId="0">
      <selection activeCell="A1" sqref="A1"/>
    </sheetView>
  </sheetViews>
  <sheetFormatPr baseColWidth="8" defaultRowHeight="15"/>
  <cols>
    <col width="3" customWidth="1" min="1" max="1"/>
    <col width="22" customWidth="1" min="2" max="2"/>
    <col width="15" customWidth="1" min="3" max="3"/>
    <col width="15" customWidth="1" min="4" max="4"/>
    <col width="15" customWidth="1" min="5" max="5"/>
    <col width="15" customWidth="1" min="6" max="6"/>
    <col width="15" customWidth="1" min="7" max="7"/>
    <col width="15" customWidth="1" min="8" max="8"/>
    <col width="15" customWidth="1" min="9" max="9"/>
    <col width="3" customWidth="1" min="10" max="10"/>
  </cols>
  <sheetData>
    <row r="1">
      <c r="B1" s="8" t="inlineStr">
        <is>
          <t>Sensitivity | Equity Value by WACC and Growth Rate</t>
        </is>
      </c>
    </row>
    <row r="2">
      <c r="B2" s="9" t="inlineStr">
        <is>
          <t>Equity value for varying WACC (columns) and long-term growth rate g (rows).</t>
        </is>
      </c>
    </row>
    <row r="4">
      <c r="B4" s="16" t="inlineStr">
        <is>
          <t>Base WACC</t>
        </is>
      </c>
      <c r="C4" s="29">
        <f>WACC!$C$19</f>
        <v/>
      </c>
    </row>
    <row r="5">
      <c r="B5" s="16" t="inlineStr">
        <is>
          <t>Base g</t>
        </is>
      </c>
      <c r="C5" s="29">
        <f>Inputs!$C$25</f>
        <v/>
      </c>
    </row>
    <row r="7" ht="30" customHeight="1">
      <c r="B7" s="43" t="inlineStr">
        <is>
          <t>g ↓  /  WACC →</t>
        </is>
      </c>
      <c r="C7" s="44">
        <f>$C$4+(-0.015)</f>
        <v/>
      </c>
      <c r="D7" s="44">
        <f>$C$4+(-0.01)</f>
        <v/>
      </c>
      <c r="E7" s="44">
        <f>$C$4+(-0.005)</f>
        <v/>
      </c>
      <c r="F7" s="44">
        <f>$C$4+(0.0)</f>
        <v/>
      </c>
      <c r="G7" s="44">
        <f>$C$4+(0.005)</f>
        <v/>
      </c>
      <c r="H7" s="44">
        <f>$C$4+(0.01)</f>
        <v/>
      </c>
      <c r="I7" s="44">
        <f>$C$4+(0.015)</f>
        <v/>
      </c>
    </row>
    <row r="8">
      <c r="B8" s="44">
        <f>$C$5+(-0.01)</f>
        <v/>
      </c>
      <c r="C8" s="45">
        <f>IF(C$7&gt;$B8,NPV(C$7,'FCF Projection'!$C$13:$G$13)+('FCF Projection'!$G$5*(1+$B8)*(Inputs!$G$16*(1-Inputs!$C$19)+Inputs!$C$20-Inputs!$C$21)-'FCF Projection'!$G$5*$B8*Inputs!$C$22)/(C$7-$B8)/(1+C$7)^5-Inputs!$C$29+Inputs!$C$30,"n/a")</f>
        <v/>
      </c>
      <c r="D8" s="45">
        <f>IF(D$7&gt;$B8,NPV(D$7,'FCF Projection'!$C$13:$G$13)+('FCF Projection'!$G$5*(1+$B8)*(Inputs!$G$16*(1-Inputs!$C$19)+Inputs!$C$20-Inputs!$C$21)-'FCF Projection'!$G$5*$B8*Inputs!$C$22)/(D$7-$B8)/(1+D$7)^5-Inputs!$C$29+Inputs!$C$30,"n/a")</f>
        <v/>
      </c>
      <c r="E8" s="45">
        <f>IF(E$7&gt;$B8,NPV(E$7,'FCF Projection'!$C$13:$G$13)+('FCF Projection'!$G$5*(1+$B8)*(Inputs!$G$16*(1-Inputs!$C$19)+Inputs!$C$20-Inputs!$C$21)-'FCF Projection'!$G$5*$B8*Inputs!$C$22)/(E$7-$B8)/(1+E$7)^5-Inputs!$C$29+Inputs!$C$30,"n/a")</f>
        <v/>
      </c>
      <c r="F8" s="45">
        <f>IF(F$7&gt;$B8,NPV(F$7,'FCF Projection'!$C$13:$G$13)+('FCF Projection'!$G$5*(1+$B8)*(Inputs!$G$16*(1-Inputs!$C$19)+Inputs!$C$20-Inputs!$C$21)-'FCF Projection'!$G$5*$B8*Inputs!$C$22)/(F$7-$B8)/(1+F$7)^5-Inputs!$C$29+Inputs!$C$30,"n/a")</f>
        <v/>
      </c>
      <c r="G8" s="45">
        <f>IF(G$7&gt;$B8,NPV(G$7,'FCF Projection'!$C$13:$G$13)+('FCF Projection'!$G$5*(1+$B8)*(Inputs!$G$16*(1-Inputs!$C$19)+Inputs!$C$20-Inputs!$C$21)-'FCF Projection'!$G$5*$B8*Inputs!$C$22)/(G$7-$B8)/(1+G$7)^5-Inputs!$C$29+Inputs!$C$30,"n/a")</f>
        <v/>
      </c>
      <c r="H8" s="45">
        <f>IF(H$7&gt;$B8,NPV(H$7,'FCF Projection'!$C$13:$G$13)+('FCF Projection'!$G$5*(1+$B8)*(Inputs!$G$16*(1-Inputs!$C$19)+Inputs!$C$20-Inputs!$C$21)-'FCF Projection'!$G$5*$B8*Inputs!$C$22)/(H$7-$B8)/(1+H$7)^5-Inputs!$C$29+Inputs!$C$30,"n/a")</f>
        <v/>
      </c>
      <c r="I8" s="45">
        <f>IF(I$7&gt;$B8,NPV(I$7,'FCF Projection'!$C$13:$G$13)+('FCF Projection'!$G$5*(1+$B8)*(Inputs!$G$16*(1-Inputs!$C$19)+Inputs!$C$20-Inputs!$C$21)-'FCF Projection'!$G$5*$B8*Inputs!$C$22)/(I$7-$B8)/(1+I$7)^5-Inputs!$C$29+Inputs!$C$30,"n/a")</f>
        <v/>
      </c>
    </row>
    <row r="9">
      <c r="B9" s="44">
        <f>$C$5+(-0.005)</f>
        <v/>
      </c>
      <c r="C9" s="45">
        <f>IF(C$7&gt;$B9,NPV(C$7,'FCF Projection'!$C$13:$G$13)+('FCF Projection'!$G$5*(1+$B9)*(Inputs!$G$16*(1-Inputs!$C$19)+Inputs!$C$20-Inputs!$C$21)-'FCF Projection'!$G$5*$B9*Inputs!$C$22)/(C$7-$B9)/(1+C$7)^5-Inputs!$C$29+Inputs!$C$30,"n/a")</f>
        <v/>
      </c>
      <c r="D9" s="45">
        <f>IF(D$7&gt;$B9,NPV(D$7,'FCF Projection'!$C$13:$G$13)+('FCF Projection'!$G$5*(1+$B9)*(Inputs!$G$16*(1-Inputs!$C$19)+Inputs!$C$20-Inputs!$C$21)-'FCF Projection'!$G$5*$B9*Inputs!$C$22)/(D$7-$B9)/(1+D$7)^5-Inputs!$C$29+Inputs!$C$30,"n/a")</f>
        <v/>
      </c>
      <c r="E9" s="45">
        <f>IF(E$7&gt;$B9,NPV(E$7,'FCF Projection'!$C$13:$G$13)+('FCF Projection'!$G$5*(1+$B9)*(Inputs!$G$16*(1-Inputs!$C$19)+Inputs!$C$20-Inputs!$C$21)-'FCF Projection'!$G$5*$B9*Inputs!$C$22)/(E$7-$B9)/(1+E$7)^5-Inputs!$C$29+Inputs!$C$30,"n/a")</f>
        <v/>
      </c>
      <c r="F9" s="45">
        <f>IF(F$7&gt;$B9,NPV(F$7,'FCF Projection'!$C$13:$G$13)+('FCF Projection'!$G$5*(1+$B9)*(Inputs!$G$16*(1-Inputs!$C$19)+Inputs!$C$20-Inputs!$C$21)-'FCF Projection'!$G$5*$B9*Inputs!$C$22)/(F$7-$B9)/(1+F$7)^5-Inputs!$C$29+Inputs!$C$30,"n/a")</f>
        <v/>
      </c>
      <c r="G9" s="45">
        <f>IF(G$7&gt;$B9,NPV(G$7,'FCF Projection'!$C$13:$G$13)+('FCF Projection'!$G$5*(1+$B9)*(Inputs!$G$16*(1-Inputs!$C$19)+Inputs!$C$20-Inputs!$C$21)-'FCF Projection'!$G$5*$B9*Inputs!$C$22)/(G$7-$B9)/(1+G$7)^5-Inputs!$C$29+Inputs!$C$30,"n/a")</f>
        <v/>
      </c>
      <c r="H9" s="45">
        <f>IF(H$7&gt;$B9,NPV(H$7,'FCF Projection'!$C$13:$G$13)+('FCF Projection'!$G$5*(1+$B9)*(Inputs!$G$16*(1-Inputs!$C$19)+Inputs!$C$20-Inputs!$C$21)-'FCF Projection'!$G$5*$B9*Inputs!$C$22)/(H$7-$B9)/(1+H$7)^5-Inputs!$C$29+Inputs!$C$30,"n/a")</f>
        <v/>
      </c>
      <c r="I9" s="45">
        <f>IF(I$7&gt;$B9,NPV(I$7,'FCF Projection'!$C$13:$G$13)+('FCF Projection'!$G$5*(1+$B9)*(Inputs!$G$16*(1-Inputs!$C$19)+Inputs!$C$20-Inputs!$C$21)-'FCF Projection'!$G$5*$B9*Inputs!$C$22)/(I$7-$B9)/(1+I$7)^5-Inputs!$C$29+Inputs!$C$30,"n/a")</f>
        <v/>
      </c>
    </row>
    <row r="10">
      <c r="B10" s="44">
        <f>$C$5+(0.0)</f>
        <v/>
      </c>
      <c r="C10" s="45">
        <f>IF(C$7&gt;$B10,NPV(C$7,'FCF Projection'!$C$13:$G$13)+('FCF Projection'!$G$5*(1+$B10)*(Inputs!$G$16*(1-Inputs!$C$19)+Inputs!$C$20-Inputs!$C$21)-'FCF Projection'!$G$5*$B10*Inputs!$C$22)/(C$7-$B10)/(1+C$7)^5-Inputs!$C$29+Inputs!$C$30,"n/a")</f>
        <v/>
      </c>
      <c r="D10" s="45">
        <f>IF(D$7&gt;$B10,NPV(D$7,'FCF Projection'!$C$13:$G$13)+('FCF Projection'!$G$5*(1+$B10)*(Inputs!$G$16*(1-Inputs!$C$19)+Inputs!$C$20-Inputs!$C$21)-'FCF Projection'!$G$5*$B10*Inputs!$C$22)/(D$7-$B10)/(1+D$7)^5-Inputs!$C$29+Inputs!$C$30,"n/a")</f>
        <v/>
      </c>
      <c r="E10" s="45">
        <f>IF(E$7&gt;$B10,NPV(E$7,'FCF Projection'!$C$13:$G$13)+('FCF Projection'!$G$5*(1+$B10)*(Inputs!$G$16*(1-Inputs!$C$19)+Inputs!$C$20-Inputs!$C$21)-'FCF Projection'!$G$5*$B10*Inputs!$C$22)/(E$7-$B10)/(1+E$7)^5-Inputs!$C$29+Inputs!$C$30,"n/a")</f>
        <v/>
      </c>
      <c r="F10" s="45">
        <f>IF(F$7&gt;$B10,NPV(F$7,'FCF Projection'!$C$13:$G$13)+('FCF Projection'!$G$5*(1+$B10)*(Inputs!$G$16*(1-Inputs!$C$19)+Inputs!$C$20-Inputs!$C$21)-'FCF Projection'!$G$5*$B10*Inputs!$C$22)/(F$7-$B10)/(1+F$7)^5-Inputs!$C$29+Inputs!$C$30,"n/a")</f>
        <v/>
      </c>
      <c r="G10" s="45">
        <f>IF(G$7&gt;$B10,NPV(G$7,'FCF Projection'!$C$13:$G$13)+('FCF Projection'!$G$5*(1+$B10)*(Inputs!$G$16*(1-Inputs!$C$19)+Inputs!$C$20-Inputs!$C$21)-'FCF Projection'!$G$5*$B10*Inputs!$C$22)/(G$7-$B10)/(1+G$7)^5-Inputs!$C$29+Inputs!$C$30,"n/a")</f>
        <v/>
      </c>
      <c r="H10" s="45">
        <f>IF(H$7&gt;$B10,NPV(H$7,'FCF Projection'!$C$13:$G$13)+('FCF Projection'!$G$5*(1+$B10)*(Inputs!$G$16*(1-Inputs!$C$19)+Inputs!$C$20-Inputs!$C$21)-'FCF Projection'!$G$5*$B10*Inputs!$C$22)/(H$7-$B10)/(1+H$7)^5-Inputs!$C$29+Inputs!$C$30,"n/a")</f>
        <v/>
      </c>
      <c r="I10" s="45">
        <f>IF(I$7&gt;$B10,NPV(I$7,'FCF Projection'!$C$13:$G$13)+('FCF Projection'!$G$5*(1+$B10)*(Inputs!$G$16*(1-Inputs!$C$19)+Inputs!$C$20-Inputs!$C$21)-'FCF Projection'!$G$5*$B10*Inputs!$C$22)/(I$7-$B10)/(1+I$7)^5-Inputs!$C$29+Inputs!$C$30,"n/a")</f>
        <v/>
      </c>
    </row>
    <row r="11">
      <c r="B11" s="44">
        <f>$C$5+(0.005)</f>
        <v/>
      </c>
      <c r="C11" s="45">
        <f>IF(C$7&gt;$B11,NPV(C$7,'FCF Projection'!$C$13:$G$13)+('FCF Projection'!$G$5*(1+$B11)*(Inputs!$G$16*(1-Inputs!$C$19)+Inputs!$C$20-Inputs!$C$21)-'FCF Projection'!$G$5*$B11*Inputs!$C$22)/(C$7-$B11)/(1+C$7)^5-Inputs!$C$29+Inputs!$C$30,"n/a")</f>
        <v/>
      </c>
      <c r="D11" s="45">
        <f>IF(D$7&gt;$B11,NPV(D$7,'FCF Projection'!$C$13:$G$13)+('FCF Projection'!$G$5*(1+$B11)*(Inputs!$G$16*(1-Inputs!$C$19)+Inputs!$C$20-Inputs!$C$21)-'FCF Projection'!$G$5*$B11*Inputs!$C$22)/(D$7-$B11)/(1+D$7)^5-Inputs!$C$29+Inputs!$C$30,"n/a")</f>
        <v/>
      </c>
      <c r="E11" s="45">
        <f>IF(E$7&gt;$B11,NPV(E$7,'FCF Projection'!$C$13:$G$13)+('FCF Projection'!$G$5*(1+$B11)*(Inputs!$G$16*(1-Inputs!$C$19)+Inputs!$C$20-Inputs!$C$21)-'FCF Projection'!$G$5*$B11*Inputs!$C$22)/(E$7-$B11)/(1+E$7)^5-Inputs!$C$29+Inputs!$C$30,"n/a")</f>
        <v/>
      </c>
      <c r="F11" s="45">
        <f>IF(F$7&gt;$B11,NPV(F$7,'FCF Projection'!$C$13:$G$13)+('FCF Projection'!$G$5*(1+$B11)*(Inputs!$G$16*(1-Inputs!$C$19)+Inputs!$C$20-Inputs!$C$21)-'FCF Projection'!$G$5*$B11*Inputs!$C$22)/(F$7-$B11)/(1+F$7)^5-Inputs!$C$29+Inputs!$C$30,"n/a")</f>
        <v/>
      </c>
      <c r="G11" s="45">
        <f>IF(G$7&gt;$B11,NPV(G$7,'FCF Projection'!$C$13:$G$13)+('FCF Projection'!$G$5*(1+$B11)*(Inputs!$G$16*(1-Inputs!$C$19)+Inputs!$C$20-Inputs!$C$21)-'FCF Projection'!$G$5*$B11*Inputs!$C$22)/(G$7-$B11)/(1+G$7)^5-Inputs!$C$29+Inputs!$C$30,"n/a")</f>
        <v/>
      </c>
      <c r="H11" s="45">
        <f>IF(H$7&gt;$B11,NPV(H$7,'FCF Projection'!$C$13:$G$13)+('FCF Projection'!$G$5*(1+$B11)*(Inputs!$G$16*(1-Inputs!$C$19)+Inputs!$C$20-Inputs!$C$21)-'FCF Projection'!$G$5*$B11*Inputs!$C$22)/(H$7-$B11)/(1+H$7)^5-Inputs!$C$29+Inputs!$C$30,"n/a")</f>
        <v/>
      </c>
      <c r="I11" s="45">
        <f>IF(I$7&gt;$B11,NPV(I$7,'FCF Projection'!$C$13:$G$13)+('FCF Projection'!$G$5*(1+$B11)*(Inputs!$G$16*(1-Inputs!$C$19)+Inputs!$C$20-Inputs!$C$21)-'FCF Projection'!$G$5*$B11*Inputs!$C$22)/(I$7-$B11)/(1+I$7)^5-Inputs!$C$29+Inputs!$C$30,"n/a")</f>
        <v/>
      </c>
    </row>
    <row r="12">
      <c r="B12" s="44">
        <f>$C$5+(0.01)</f>
        <v/>
      </c>
      <c r="C12" s="45">
        <f>IF(C$7&gt;$B12,NPV(C$7,'FCF Projection'!$C$13:$G$13)+('FCF Projection'!$G$5*(1+$B12)*(Inputs!$G$16*(1-Inputs!$C$19)+Inputs!$C$20-Inputs!$C$21)-'FCF Projection'!$G$5*$B12*Inputs!$C$22)/(C$7-$B12)/(1+C$7)^5-Inputs!$C$29+Inputs!$C$30,"n/a")</f>
        <v/>
      </c>
      <c r="D12" s="45">
        <f>IF(D$7&gt;$B12,NPV(D$7,'FCF Projection'!$C$13:$G$13)+('FCF Projection'!$G$5*(1+$B12)*(Inputs!$G$16*(1-Inputs!$C$19)+Inputs!$C$20-Inputs!$C$21)-'FCF Projection'!$G$5*$B12*Inputs!$C$22)/(D$7-$B12)/(1+D$7)^5-Inputs!$C$29+Inputs!$C$30,"n/a")</f>
        <v/>
      </c>
      <c r="E12" s="45">
        <f>IF(E$7&gt;$B12,NPV(E$7,'FCF Projection'!$C$13:$G$13)+('FCF Projection'!$G$5*(1+$B12)*(Inputs!$G$16*(1-Inputs!$C$19)+Inputs!$C$20-Inputs!$C$21)-'FCF Projection'!$G$5*$B12*Inputs!$C$22)/(E$7-$B12)/(1+E$7)^5-Inputs!$C$29+Inputs!$C$30,"n/a")</f>
        <v/>
      </c>
      <c r="F12" s="45">
        <f>IF(F$7&gt;$B12,NPV(F$7,'FCF Projection'!$C$13:$G$13)+('FCF Projection'!$G$5*(1+$B12)*(Inputs!$G$16*(1-Inputs!$C$19)+Inputs!$C$20-Inputs!$C$21)-'FCF Projection'!$G$5*$B12*Inputs!$C$22)/(F$7-$B12)/(1+F$7)^5-Inputs!$C$29+Inputs!$C$30,"n/a")</f>
        <v/>
      </c>
      <c r="G12" s="45">
        <f>IF(G$7&gt;$B12,NPV(G$7,'FCF Projection'!$C$13:$G$13)+('FCF Projection'!$G$5*(1+$B12)*(Inputs!$G$16*(1-Inputs!$C$19)+Inputs!$C$20-Inputs!$C$21)-'FCF Projection'!$G$5*$B12*Inputs!$C$22)/(G$7-$B12)/(1+G$7)^5-Inputs!$C$29+Inputs!$C$30,"n/a")</f>
        <v/>
      </c>
      <c r="H12" s="45">
        <f>IF(H$7&gt;$B12,NPV(H$7,'FCF Projection'!$C$13:$G$13)+('FCF Projection'!$G$5*(1+$B12)*(Inputs!$G$16*(1-Inputs!$C$19)+Inputs!$C$20-Inputs!$C$21)-'FCF Projection'!$G$5*$B12*Inputs!$C$22)/(H$7-$B12)/(1+H$7)^5-Inputs!$C$29+Inputs!$C$30,"n/a")</f>
        <v/>
      </c>
      <c r="I12" s="45">
        <f>IF(I$7&gt;$B12,NPV(I$7,'FCF Projection'!$C$13:$G$13)+('FCF Projection'!$G$5*(1+$B12)*(Inputs!$G$16*(1-Inputs!$C$19)+Inputs!$C$20-Inputs!$C$21)-'FCF Projection'!$G$5*$B12*Inputs!$C$22)/(I$7-$B12)/(1+I$7)^5-Inputs!$C$29+Inputs!$C$30,"n/a")</f>
        <v/>
      </c>
    </row>
    <row r="14" ht="28" customHeight="1">
      <c r="B14" s="42" t="inlineStr">
        <is>
          <t>Values = equity value. Middle column (±0.0%) = base WACC, middle row = base g. Terminal value in each cell is based on the normalised terminal year 6. “n/a” where WACC ≤ g (terminal value not defined).</t>
        </is>
      </c>
    </row>
    <row r="16" ht="44" customHeight="1">
      <c r="B16" s="24" t="inlineStr">
        <is>
          <t>Indicative tool for illustration purposes only. Not legal, tax or financial advice within the meaning of § 32 KWG (German Banking Act). All results are provided without guarantee.</t>
        </is>
      </c>
    </row>
    <row r="18">
      <c r="B18" s="13"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7">
    <mergeCell ref="B18:I18"/>
    <mergeCell ref="B2:I2"/>
    <mergeCell ref="B16:I16"/>
    <mergeCell ref="C5:D5"/>
    <mergeCell ref="B14:I14"/>
    <mergeCell ref="B1:I1"/>
    <mergeCell ref="C4:D4"/>
  </mergeCells>
  <conditionalFormatting sqref="C8:I12">
    <cfRule type="colorScale" priority="1">
      <colorScale>
        <cfvo type="min"/>
        <cfvo type="percentile" val="50"/>
        <cfvo type="max"/>
        <color rgb="FFF8B4B4"/>
        <color rgb="FFFFFCB4"/>
        <color rgb="FFA9D9A9"/>
      </colorScale>
    </cfRule>
  </conditionalFormatting>
  <printOptions horizontalCentered="1"/>
  <pageMargins left="0.75" right="0.75" top="1" bottom="1" header="0.5" footer="0.5"/>
  <pageSetup orientation="landscape" paperSize="9" fitToHeight="1" fitToWidth="1"/>
</worksheet>
</file>

<file path=xl/worksheets/sheet8.xml><?xml version="1.0" encoding="utf-8"?>
<worksheet xmlns="http://schemas.openxmlformats.org/spreadsheetml/2006/main">
  <sheetPr>
    <tabColor rgb="FF1F3864"/>
    <outlinePr summaryBelow="1" summaryRight="1"/>
    <pageSetUpPr fitToPage="1"/>
  </sheetPr>
  <dimension ref="B1:B31"/>
  <sheetViews>
    <sheetView showGridLines="0" workbookViewId="0">
      <selection activeCell="A1" sqref="A1"/>
    </sheetView>
  </sheetViews>
  <sheetFormatPr baseColWidth="8" defaultRowHeight="15"/>
  <cols>
    <col width="3" customWidth="1" min="1" max="1"/>
    <col width="100" customWidth="1" min="2" max="2"/>
    <col width="3" customWidth="1" min="3" max="3"/>
  </cols>
  <sheetData>
    <row r="1" ht="26" customHeight="1">
      <c r="B1" s="46" t="inlineStr">
        <is>
          <t>Indicative DCF Screening | Entity Method (FCFF / WACC)</t>
        </is>
      </c>
    </row>
    <row r="3">
      <c r="B3" s="11" t="inlineStr">
        <is>
          <t>Methodology</t>
        </is>
      </c>
    </row>
    <row r="4" ht="60" customHeight="1">
      <c r="B4" s="12" t="inlineStr">
        <is>
          <t>The discounted cash flow method (entity / WACC approach) derives the company value from future free cash flows to firm (FCFF). FCFF is the cash flow available to all providers of capital (equity and debt): NOPAT plus depreciation and amortisation, less capital expenditure and investment in working capital. The cash flows are discounted to the valuation date at the WACC.</t>
        </is>
      </c>
    </row>
    <row r="6" ht="60" customHeight="1">
      <c r="B6" s="12" t="inlineStr">
        <is>
          <t>The WACC is the weighted average cost of capital. The cost of equity follows the CAPM (risk-free rate plus beta times the market risk premium, plus a size / specific risk premium for the lower marketability of shares in mid-sized companies). The cost of debt enters after tax (tax shield), weighted by the target capital structure.</t>
        </is>
      </c>
    </row>
    <row r="8" ht="74" customHeight="1">
      <c r="B8" s="12" t="inlineStr">
        <is>
          <t>After the five-year explicit forecast period, the terminal value captures the going-concern value. It is based on a normalised terminal year 6 in which revenue, earnings, depreciation, capital expenditure and working capital are rolled forward consistently with the long-term growth rate g. The last forecast year is not simply repeated (see the German standard IDW S 1, 2026 version). Capitalisation uses WACC - g, which requires WACC &gt; g. In practice the terminal value often makes up the larger part of the company value, so its assumptions deserve particularly careful review.</t>
        </is>
      </c>
    </row>
    <row r="10" ht="46" customHeight="1">
      <c r="B10" s="12" t="inlineStr">
        <is>
          <t>The enterprise value is the sum of the present values of the explicit forecast and the terminal value. Deducting net debt and adding non-operating assets gives the equity value (value of the equity). Discounting uses year-end timing (no mid-year convention).</t>
        </is>
      </c>
    </row>
    <row r="12">
      <c r="B12" s="11" t="inlineStr">
        <is>
          <t>Key assumptions and levers</t>
        </is>
      </c>
    </row>
    <row r="13">
      <c r="B13" s="12" t="inlineStr">
        <is>
          <t>•  Revenue growth and EBIT margin per forecast year: the main value drivers.</t>
        </is>
      </c>
    </row>
    <row r="14">
      <c r="B14" s="12" t="inlineStr">
        <is>
          <t>•  Tax rate, depreciation, CapEx and working capital ratios.</t>
        </is>
      </c>
    </row>
    <row r="15">
      <c r="B15" s="12" t="inlineStr">
        <is>
          <t>•  WACC (rf, MRP, beta, size premium, cost of debt, capital structure).</t>
        </is>
      </c>
    </row>
    <row r="16">
      <c r="B16" s="12" t="inlineStr">
        <is>
          <t>•  Long-term growth rate g of the terminal value (typically 1-2.5%).</t>
        </is>
      </c>
    </row>
    <row r="18">
      <c r="B18" s="11" t="inlineStr">
        <is>
          <t>Limitations</t>
        </is>
      </c>
    </row>
    <row r="19">
      <c r="B19" s="12" t="inlineStr">
        <is>
          <t>•  Indicative screening only. It does not replace a valuation under the German standard IDW S 1 (2026 version) or a due diligence; the standard ties compliance to the purpose of the valuation, the valuer's role and a documented plausibility review of the plan.</t>
        </is>
      </c>
    </row>
    <row r="20">
      <c r="B20" s="12" t="inlineStr">
        <is>
          <t>•  High sensitivity to WACC and g (see sheet “Sensitivity”).</t>
        </is>
      </c>
    </row>
    <row r="21">
      <c r="B21" s="12" t="inlineStr">
        <is>
          <t>•  Based on a business plan; its quality determines how meaningful the result is.</t>
        </is>
      </c>
    </row>
    <row r="22">
      <c r="B22" s="12" t="inlineStr">
        <is>
          <t>•  Beta and MRP are estimates; the beta entered is not adjusted to the target capital structure (no unlevering / relevering).</t>
        </is>
      </c>
    </row>
    <row r="23">
      <c r="B23" s="12" t="inlineStr">
        <is>
          <t>•  Taxes apply only to positive EBIT; tax loss carryforwards are not modelled.</t>
        </is>
      </c>
    </row>
    <row r="25">
      <c r="B25" s="11" t="inlineStr">
        <is>
          <t>Change log</t>
        </is>
      </c>
    </row>
    <row r="26">
      <c r="B26" s="12" t="inlineStr">
        <is>
          <t>•  Version 2.0 (08/2026): label formula errors fixed; terminal value switched to a normalised terminal year 6; tax guard for negative EBIT; symmetrical sensitivity table; positioning as an indicative screening clarified.</t>
        </is>
      </c>
    </row>
    <row r="27">
      <c r="B27" s="12" t="inlineStr">
        <is>
          <t>•  Version 1.0 (05/2026): first release.</t>
        </is>
      </c>
    </row>
    <row r="29" ht="44" customHeight="1">
      <c r="B29" s="24" t="inlineStr">
        <is>
          <t>Indicative tool for illustration purposes only. Not legal, tax or financial advice within the meaning of § 32 KWG (German Banking Act). All results are provided without guarantee.</t>
        </is>
      </c>
    </row>
    <row r="31">
      <c r="B31" s="13"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3">
    <mergeCell ref="B1"/>
    <mergeCell ref="B29"/>
    <mergeCell ref="B31"/>
  </mergeCells>
  <printOptions horizontalCentered="1"/>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Nick Herbig</dc:creator>
  <dc:title>Company Valuation | DCF Model (5 Years)</dc:title>
  <dc:description>Indicative DCF screening template by SourcingClub | dealorigination.de</dc:description>
  <dc:subject>Discounted cash flow valuation (entity method, FCFF / WACC) for SMEs</dc:subject>
  <dcterms:created xsi:type="dcterms:W3CDTF">2026-10-29T09:47:45Z</dcterms:created>
  <dcterms:modified xsi:type="dcterms:W3CDTF">2026-10-29T09:47:45Z</dcterms:modified>
  <cp:lastModifiedBy>Nick Herbig</cp:lastModifiedBy>
  <cp:keywords>DCF, company valuation, WACC, free cash flow, terminal value, dealorigination.de</cp:keywords>
</cp:coreProperties>
</file>